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80" windowHeight="930" tabRatio="500"/>
  </bookViews>
  <sheets>
    <sheet name="Tabelle1" sheetId="1" r:id="rId1"/>
  </sheets>
  <calcPr calcId="125725" fullPrecision="0"/>
  <extLst>
    <ext uri="smNativeData">
      <pm:revision xmlns:pm="smNativeData" day="1640691936" val="768" rev="120"/>
      <pm:docPrefs xmlns:pm="smNativeData" id="1640691936" fixedDigits="0" showNotice="1" showProtection="1" showFrameBounds="1" autoChart="1" recalcOnPrint="1" recalcOnCopy="1" tab="567" useDefinedPrintRange="1" printArea="currentSheet"/>
      <pm:compatibility xmlns:pm="smNativeData" id="1640691936"/>
      <pm:defCurrency xmlns:pm="smNativeData" id="1640691936"/>
    </ext>
  </extLst>
</workbook>
</file>

<file path=xl/calcChain.xml><?xml version="1.0" encoding="utf-8"?>
<calcChain xmlns="http://schemas.openxmlformats.org/spreadsheetml/2006/main">
  <c r="B35" i="1"/>
  <c r="E26" s="1"/>
  <c r="F26" s="1"/>
  <c r="B18"/>
  <c r="H9" s="1"/>
  <c r="I9" s="1"/>
  <c r="B14"/>
  <c r="E8" s="1"/>
  <c r="O24"/>
  <c r="O23"/>
  <c r="N23"/>
  <c r="O7"/>
  <c r="O6"/>
  <c r="N6"/>
  <c r="L24"/>
  <c r="L23"/>
  <c r="K23"/>
  <c r="I24"/>
  <c r="I23"/>
  <c r="H23"/>
  <c r="F24"/>
  <c r="F23"/>
  <c r="E23"/>
  <c r="C24"/>
  <c r="C23"/>
  <c r="B23"/>
  <c r="L7"/>
  <c r="L6"/>
  <c r="K6"/>
  <c r="I7"/>
  <c r="I6"/>
  <c r="H6"/>
  <c r="F7"/>
  <c r="F6"/>
  <c r="E6"/>
  <c r="C7"/>
  <c r="B6"/>
  <c r="C6"/>
  <c r="B31"/>
  <c r="H8" l="1"/>
  <c r="B8"/>
  <c r="N8"/>
  <c r="E9"/>
  <c r="F9" s="1"/>
  <c r="B26"/>
  <c r="C26" s="1"/>
  <c r="N26"/>
  <c r="O26" s="1"/>
  <c r="K8"/>
  <c r="B9"/>
  <c r="C9" s="1"/>
  <c r="N9"/>
  <c r="O9" s="1"/>
  <c r="K26"/>
  <c r="L26" s="1"/>
  <c r="K9"/>
  <c r="L9" s="1"/>
  <c r="H26"/>
  <c r="I26" s="1"/>
  <c r="B25"/>
  <c r="C25" s="1"/>
  <c r="C27" s="1"/>
  <c r="H25"/>
  <c r="I25" s="1"/>
  <c r="E25"/>
  <c r="F25" s="1"/>
  <c r="F27" s="1"/>
  <c r="N25"/>
  <c r="O25" s="1"/>
  <c r="O8"/>
  <c r="O10" s="1"/>
  <c r="K25"/>
  <c r="L25" s="1"/>
  <c r="L27" s="1"/>
  <c r="H10"/>
  <c r="I8"/>
  <c r="I10" s="1"/>
  <c r="O27" l="1"/>
  <c r="I27"/>
  <c r="E27"/>
  <c r="K27"/>
  <c r="H27"/>
  <c r="N10"/>
  <c r="B27"/>
  <c r="N27"/>
  <c r="F8"/>
  <c r="F10" s="1"/>
  <c r="E10"/>
  <c r="B10"/>
  <c r="C8"/>
  <c r="C10" s="1"/>
  <c r="L8"/>
  <c r="L10" s="1"/>
  <c r="K10"/>
</calcChain>
</file>

<file path=xl/sharedStrings.xml><?xml version="1.0" encoding="utf-8"?>
<sst xmlns="http://schemas.openxmlformats.org/spreadsheetml/2006/main" count="77" uniqueCount="45">
  <si>
    <t>Diesel</t>
  </si>
  <si>
    <t>ct / l</t>
  </si>
  <si>
    <t xml:space="preserve">Verkaufspreis </t>
  </si>
  <si>
    <t>Energiesteuer</t>
  </si>
  <si>
    <t>CO2-Preis</t>
  </si>
  <si>
    <t xml:space="preserve">Erdölbevorratungsabgabe </t>
  </si>
  <si>
    <t>CO2-Preis: ct / Liter</t>
  </si>
  <si>
    <t>Hinweise:</t>
  </si>
  <si>
    <t>Quellen:</t>
  </si>
  <si>
    <t>CO2-Faktor: kg CO2/Liter</t>
  </si>
  <si>
    <t>Mehrwertsteuer</t>
  </si>
  <si>
    <t>Anteil</t>
  </si>
  <si>
    <t>Summe Steuern/Abgaben</t>
  </si>
  <si>
    <t>Superbenzin</t>
  </si>
  <si>
    <t>CO2-Steuer</t>
  </si>
  <si>
    <t>CO2-Steuer: € / Tonne</t>
  </si>
  <si>
    <t>Mit wachsendem Verkaufspreis sinkt der Steueranteil, weil Energie- u. CO2-Steuer sowie die Erdölabgabe konstant festgesetzt sind</t>
  </si>
  <si>
    <t>BEHG</t>
  </si>
  <si>
    <t>Brennstoffemissionshandelsgesetz</t>
  </si>
  <si>
    <t>EBeV</t>
  </si>
  <si>
    <t>Emissionbrennstoffverordnung, Anlage 1</t>
  </si>
  <si>
    <t>CO2-EF</t>
  </si>
  <si>
    <t>Spezische CO2-Emissionsfaktoren, Tab-2</t>
  </si>
  <si>
    <t>EnergieStG</t>
  </si>
  <si>
    <t>Energiesteuergesetz</t>
  </si>
  <si>
    <t>Erdölbevorratungsabgabe (EBA)</t>
  </si>
  <si>
    <t>Erdölbevorratungsabgabe: ct/Liter</t>
  </si>
  <si>
    <t>Dichte: kg/Liter</t>
  </si>
  <si>
    <t>Erdölbevorratungsabgabe: €/Tonne</t>
  </si>
  <si>
    <t>Spritpreis: Anteil der Steuern + Abgaben 2022</t>
  </si>
  <si>
    <t>ErdölBevG</t>
  </si>
  <si>
    <t xml:space="preserve">Nach Eingabe des Verkaufspreises (grün) werden die restlichen Werte (rückwärts) berechnet.
Die rötlich gefärbten Felder sind konstant festgesetzt, also unabhängig vom Verkaufspreis.
Nur die Mehrwertsteuer wächst propotional (16%) zum Verkaufspreis. 
Mit wachsendem Verkaufspreis sinkt daher der Anteil aller Steuern+Abgaben am Verkaufspreis 
Der CO2-Preis wird mit den Jahren ansteigend festgelegt, in € / Tonne CO2 [1]:
2021: 25    2022: 30    2023: 35     2024: 40      2025: 55        2026: 55 - 65 (per Auktion).
Der CO2-Preis wird oben mit dem CO2-Faktor umgerechnet in ct/Liter 
Der CO2-Faktor ist festgelegt durch das EBeV [2], s. CO2-Emissionsfaktoren (CO2-EF, [3]).
Die Energiesteuer ist per Gesetz [4] festgelegt. 
Die Erdölbevorratungsabgabe ist per Gesetz (ErdölBevG) [5] geregelt und per Beitragssatz festgesetzt [6]
</t>
  </si>
  <si>
    <t>Erdölbevorratungsgesetz</t>
  </si>
  <si>
    <t>EBV</t>
  </si>
  <si>
    <t>Erdölbevorratungsverband</t>
  </si>
  <si>
    <t>Mathematische Analyse: x Verkaufspreis, f(x) absoluter Anteil der Steuern+Abgaben</t>
  </si>
  <si>
    <t>der Graf von f ist eine Gerade (um c nach oben verschobene Ursprungsgerade)</t>
  </si>
  <si>
    <t>Bsp: y=50%,  x = 55,38/ (0,5 - 0,19/1,19) = 162,72</t>
  </si>
  <si>
    <t>Bsp: y=50%,  x = 72,92/ (0,5 - 0,19/1,19) = 214,26</t>
  </si>
  <si>
    <t>relativer Anteil der Steuern+Abgaben p(x) = f(x)/x = m + c/x, x&gt;0</t>
  </si>
  <si>
    <t>f(x) = mx + c,   mit  m = 0,19/1,19 = 0,16,   c = 47,04+8,04+0,3= 55,38</t>
  </si>
  <si>
    <t>f(x) = mx + c,   mit  m = 0,19/1,19 = 0,16,   c = 65,45+7,20+0,27= 72,92</t>
  </si>
  <si>
    <t>Die Gleichung y = p(x) hat also die Lösung x = c/(y-m) für y &gt; m</t>
  </si>
  <si>
    <t>Graf von p ist eine um m nach oben verschobene Hyperbel, lim p(x) = m für x --&gt; ∞</t>
  </si>
  <si>
    <t>Graf von p ist eine um m nach oben verschobene Hyperbel,  lim p(x) = m für x --&gt; ∞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</si>
</sst>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%"/>
    <numFmt numFmtId="166" formatCode="0.000"/>
  </numFmts>
  <fonts count="5"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5C5C"/>
        <bgColor rgb="FFFFFFFF"/>
      </patternFill>
    </fill>
    <fill>
      <patternFill patternType="solid">
        <fgColor rgb="FFFFE0E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rgb="FFFF5C5C"/>
        <bgColor indexed="64"/>
      </patternFill>
    </fill>
    <fill>
      <patternFill patternType="solid">
        <fgColor rgb="FFF79646"/>
        <bgColor rgb="FFFFFFFF"/>
      </patternFill>
    </fill>
    <fill>
      <patternFill patternType="solid">
        <fgColor rgb="FFF79646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2" fontId="0" fillId="4" borderId="3" xfId="0" applyNumberFormat="1" applyFill="1" applyBorder="1"/>
    <xf numFmtId="2" fontId="0" fillId="0" borderId="0" xfId="0" applyNumberFormat="1"/>
    <xf numFmtId="0" fontId="0" fillId="0" borderId="0" xfId="0"/>
    <xf numFmtId="2" fontId="0" fillId="2" borderId="1" xfId="0" applyNumberFormat="1" applyFill="1" applyBorder="1"/>
    <xf numFmtId="2" fontId="0" fillId="3" borderId="2" xfId="0" applyNumberFormat="1" applyFill="1" applyBorder="1"/>
    <xf numFmtId="165" fontId="0" fillId="0" borderId="3" xfId="0" applyNumberFormat="1" applyFill="1" applyBorder="1"/>
    <xf numFmtId="165" fontId="0" fillId="0" borderId="0" xfId="0" applyNumberFormat="1"/>
    <xf numFmtId="2" fontId="0" fillId="5" borderId="2" xfId="0" applyNumberFormat="1" applyFill="1" applyBorder="1"/>
    <xf numFmtId="0" fontId="0" fillId="0" borderId="3" xfId="0" applyBorder="1" applyAlignment="1"/>
    <xf numFmtId="165" fontId="2" fillId="0" borderId="0" xfId="0" applyNumberFormat="1" applyFont="1"/>
    <xf numFmtId="0" fontId="0" fillId="0" borderId="0" xfId="0" applyAlignment="1"/>
    <xf numFmtId="166" fontId="0" fillId="0" borderId="0" xfId="0" applyNumberFormat="1"/>
    <xf numFmtId="2" fontId="0" fillId="0" borderId="1" xfId="0" applyNumberFormat="1" applyFill="1" applyBorder="1"/>
    <xf numFmtId="0" fontId="0" fillId="6" borderId="0" xfId="0" applyFill="1"/>
    <xf numFmtId="2" fontId="0" fillId="6" borderId="0" xfId="0" applyNumberFormat="1" applyFill="1"/>
    <xf numFmtId="2" fontId="0" fillId="7" borderId="2" xfId="0" applyNumberFormat="1" applyFill="1" applyBorder="1"/>
    <xf numFmtId="166" fontId="0" fillId="8" borderId="0" xfId="0" applyNumberFormat="1" applyFill="1"/>
    <xf numFmtId="166" fontId="0" fillId="0" borderId="0" xfId="0" applyNumberFormat="1" applyFill="1"/>
    <xf numFmtId="2" fontId="0" fillId="0" borderId="2" xfId="0" applyNumberFormat="1" applyFill="1" applyBorder="1"/>
    <xf numFmtId="165" fontId="4" fillId="0" borderId="0" xfId="0" applyNumberFormat="1" applyFont="1"/>
    <xf numFmtId="2" fontId="4" fillId="4" borderId="3" xfId="0" applyNumberFormat="1" applyFont="1" applyFill="1" applyBorder="1"/>
    <xf numFmtId="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1" applyAlignment="1" applyProtection="1">
      <alignment horizontal="left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/>
  <colors>
    <mruColors>
      <color rgb="FFF79646"/>
      <color rgb="FFFF5C5C"/>
    </mruColors>
  </colors>
  <extLst>
    <ext uri="smNativeData">
      <pm:charStyles xmlns:pm="smNativeData" id="1640691936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genda21-treffpunkt.de/lexikon/CO2-Emissionsfaktoren.ht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gesetze-im-internet.de/ebev_2022/anlage_1.html" TargetMode="External"/><Relationship Id="rId1" Type="http://schemas.openxmlformats.org/officeDocument/2006/relationships/hyperlink" Target="https://de.wikipedia.org/wiki/Brennstoffemissionshandelsgesetz" TargetMode="External"/><Relationship Id="rId6" Type="http://schemas.openxmlformats.org/officeDocument/2006/relationships/hyperlink" Target="https://www.gesetze-im-internet.de/erd_lbevg_2012/BJNR007410012.html" TargetMode="External"/><Relationship Id="rId5" Type="http://schemas.openxmlformats.org/officeDocument/2006/relationships/hyperlink" Target="https://www.ebv-oil.org/cms/cms2.asp?sid=77&amp;nid=&amp;cof=75" TargetMode="External"/><Relationship Id="rId4" Type="http://schemas.openxmlformats.org/officeDocument/2006/relationships/hyperlink" Target="https://de.wikipedia.org/wiki/Energiesteuergesetz_(Deutschland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5"/>
  <sheetViews>
    <sheetView tabSelected="1" topLeftCell="A4" workbookViewId="0">
      <selection activeCell="Q15" sqref="Q15"/>
    </sheetView>
  </sheetViews>
  <sheetFormatPr baseColWidth="10" defaultColWidth="10" defaultRowHeight="12.75"/>
  <cols>
    <col min="1" max="1" width="31.5703125" customWidth="1"/>
    <col min="2" max="2" width="7" customWidth="1"/>
    <col min="3" max="3" width="8.85546875" customWidth="1"/>
    <col min="4" max="4" width="3.140625" customWidth="1"/>
    <col min="5" max="5" width="7" customWidth="1"/>
    <col min="6" max="6" width="7.85546875" customWidth="1"/>
    <col min="7" max="7" width="3" customWidth="1"/>
    <col min="8" max="8" width="7" customWidth="1"/>
    <col min="9" max="9" width="7.5703125" customWidth="1"/>
    <col min="10" max="10" width="3.42578125" style="4" customWidth="1"/>
    <col min="11" max="11" width="7.7109375" customWidth="1"/>
    <col min="12" max="12" width="8.5703125" customWidth="1"/>
    <col min="13" max="13" width="2.5703125" customWidth="1"/>
    <col min="14" max="14" width="8.140625" customWidth="1"/>
    <col min="15" max="15" width="8.42578125" customWidth="1"/>
  </cols>
  <sheetData>
    <row r="1" spans="1:17" ht="15.75">
      <c r="A1" s="6" t="s">
        <v>29</v>
      </c>
    </row>
    <row r="2" spans="1:17" s="9" customFormat="1" ht="15.75" customHeight="1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5"/>
      <c r="Q2" s="15"/>
    </row>
    <row r="3" spans="1:17" ht="15.75">
      <c r="A3" s="6"/>
    </row>
    <row r="4" spans="1:17" ht="15.75">
      <c r="A4" s="6" t="s">
        <v>0</v>
      </c>
      <c r="B4" s="2" t="s">
        <v>1</v>
      </c>
      <c r="C4" s="2" t="s">
        <v>11</v>
      </c>
      <c r="E4" s="2" t="s">
        <v>1</v>
      </c>
      <c r="F4" s="2" t="s">
        <v>11</v>
      </c>
      <c r="H4" s="2" t="s">
        <v>1</v>
      </c>
      <c r="I4" s="2" t="s">
        <v>11</v>
      </c>
      <c r="J4" s="9"/>
      <c r="K4" s="2" t="s">
        <v>1</v>
      </c>
      <c r="L4" s="2" t="s">
        <v>11</v>
      </c>
      <c r="N4" s="2" t="s">
        <v>1</v>
      </c>
      <c r="O4" s="2" t="s">
        <v>11</v>
      </c>
    </row>
    <row r="5" spans="1:17" ht="15">
      <c r="A5" s="5" t="s">
        <v>2</v>
      </c>
      <c r="B5" s="7">
        <v>120</v>
      </c>
      <c r="C5" s="12">
        <v>1</v>
      </c>
      <c r="E5" s="27">
        <v>162.72</v>
      </c>
      <c r="F5" s="12">
        <v>1</v>
      </c>
      <c r="H5" s="7">
        <v>214.26</v>
      </c>
      <c r="I5" s="12">
        <v>1</v>
      </c>
      <c r="J5" s="9"/>
      <c r="K5" s="7">
        <v>250</v>
      </c>
      <c r="L5" s="12">
        <v>1</v>
      </c>
      <c r="N5" s="7">
        <v>300</v>
      </c>
      <c r="O5" s="12">
        <v>1</v>
      </c>
    </row>
    <row r="6" spans="1:17">
      <c r="A6" s="5" t="s">
        <v>10</v>
      </c>
      <c r="B6" s="8">
        <f>B5/1.19*0.19</f>
        <v>19.16</v>
      </c>
      <c r="C6" s="13">
        <f>C5/1.19*0.19</f>
        <v>0.16</v>
      </c>
      <c r="E6" s="8">
        <f>E5/1.19*0.19</f>
        <v>25.98</v>
      </c>
      <c r="F6" s="13">
        <f>F5/1.19*0.19</f>
        <v>0.16</v>
      </c>
      <c r="G6" s="3"/>
      <c r="H6" s="8">
        <f>H5/1.19*0.19</f>
        <v>34.21</v>
      </c>
      <c r="I6" s="13">
        <f>I5/1.19*0.19</f>
        <v>0.16</v>
      </c>
      <c r="J6" s="3"/>
      <c r="K6" s="8">
        <f>K5/1.19*0.19</f>
        <v>39.92</v>
      </c>
      <c r="L6" s="13">
        <f>L5/1.19*0.19</f>
        <v>0.16</v>
      </c>
      <c r="N6" s="8">
        <f>N5/1.19*0.19</f>
        <v>47.9</v>
      </c>
      <c r="O6" s="13">
        <f>O5/1.19*0.19</f>
        <v>0.16</v>
      </c>
    </row>
    <row r="7" spans="1:17">
      <c r="A7" s="5" t="s">
        <v>3</v>
      </c>
      <c r="B7" s="11">
        <v>47.04</v>
      </c>
      <c r="C7" s="13">
        <f>B7/B$5</f>
        <v>0.39200000000000002</v>
      </c>
      <c r="E7" s="11">
        <v>47.04</v>
      </c>
      <c r="F7" s="13">
        <f>E7/E$5</f>
        <v>0.28899999999999998</v>
      </c>
      <c r="H7" s="11">
        <v>47.04</v>
      </c>
      <c r="I7" s="13">
        <f>H7/H$5</f>
        <v>0.22</v>
      </c>
      <c r="J7" s="9"/>
      <c r="K7" s="11">
        <v>47.04</v>
      </c>
      <c r="L7" s="13">
        <f>K7/K$5</f>
        <v>0.188</v>
      </c>
      <c r="N7" s="11">
        <v>47.04</v>
      </c>
      <c r="O7" s="13">
        <f>N7/N$5</f>
        <v>0.157</v>
      </c>
    </row>
    <row r="8" spans="1:17">
      <c r="A8" s="5" t="s">
        <v>14</v>
      </c>
      <c r="B8" s="10">
        <f>$B$14</f>
        <v>8.0399999999999991</v>
      </c>
      <c r="C8" s="13">
        <f t="shared" ref="C8:C9" si="0">B8/B$5</f>
        <v>6.7000000000000004E-2</v>
      </c>
      <c r="E8" s="10">
        <f>$B$14</f>
        <v>8.0399999999999991</v>
      </c>
      <c r="F8" s="13">
        <f t="shared" ref="F8:F9" si="1">E8/E$5</f>
        <v>4.9000000000000002E-2</v>
      </c>
      <c r="H8" s="10">
        <f>$B$14</f>
        <v>8.0399999999999991</v>
      </c>
      <c r="I8" s="13">
        <f t="shared" ref="I8:I9" si="2">H8/H$5</f>
        <v>3.7999999999999999E-2</v>
      </c>
      <c r="J8" s="9"/>
      <c r="K8" s="10">
        <f>$B$14</f>
        <v>8.0399999999999991</v>
      </c>
      <c r="L8" s="13">
        <f t="shared" ref="L8:L9" si="3">K8/K$5</f>
        <v>3.2000000000000001E-2</v>
      </c>
      <c r="N8" s="10">
        <f>$B$14</f>
        <v>8.0399999999999991</v>
      </c>
      <c r="O8" s="13">
        <f t="shared" ref="O8:O9" si="4">N8/N$5</f>
        <v>2.7E-2</v>
      </c>
    </row>
    <row r="9" spans="1:17">
      <c r="A9" s="5" t="s">
        <v>25</v>
      </c>
      <c r="B9" s="22">
        <f>$B$18</f>
        <v>0.3</v>
      </c>
      <c r="C9" s="13">
        <f t="shared" si="0"/>
        <v>3.0000000000000001E-3</v>
      </c>
      <c r="E9" s="22">
        <f>$B$18</f>
        <v>0.3</v>
      </c>
      <c r="F9" s="13">
        <f t="shared" si="1"/>
        <v>2E-3</v>
      </c>
      <c r="H9" s="22">
        <f>$B$18</f>
        <v>0.3</v>
      </c>
      <c r="I9" s="13">
        <f t="shared" si="2"/>
        <v>1E-3</v>
      </c>
      <c r="J9" s="9"/>
      <c r="K9" s="22">
        <f>$B$18</f>
        <v>0.3</v>
      </c>
      <c r="L9" s="13">
        <f t="shared" si="3"/>
        <v>1E-3</v>
      </c>
      <c r="N9" s="22">
        <f>$B$18</f>
        <v>0.3</v>
      </c>
      <c r="O9" s="13">
        <f t="shared" si="4"/>
        <v>1E-3</v>
      </c>
    </row>
    <row r="10" spans="1:17" ht="15">
      <c r="A10" s="1" t="s">
        <v>12</v>
      </c>
      <c r="B10" s="4">
        <f>SUM(B6:B9)</f>
        <v>74.540000000000006</v>
      </c>
      <c r="C10" s="13">
        <f>SUM(C6:C9)</f>
        <v>0.622</v>
      </c>
      <c r="E10" s="8">
        <f>SUM(E6:E9)</f>
        <v>81.36</v>
      </c>
      <c r="F10" s="26">
        <f>SUM(F6:F9)</f>
        <v>0.5</v>
      </c>
      <c r="H10" s="8">
        <f>SUM(H6:H9)</f>
        <v>89.59</v>
      </c>
      <c r="I10" s="13">
        <f>SUM(I6:I9)</f>
        <v>0.41899999999999998</v>
      </c>
      <c r="J10" s="9"/>
      <c r="K10" s="8">
        <f>SUM(K6:K9)</f>
        <v>95.3</v>
      </c>
      <c r="L10" s="16">
        <f>SUM(L6:L9)</f>
        <v>0.38100000000000001</v>
      </c>
      <c r="N10" s="8">
        <f>SUM(N6:N9)</f>
        <v>103.28</v>
      </c>
      <c r="O10" s="13">
        <f>SUM(O6:O9)</f>
        <v>0.34499999999999997</v>
      </c>
    </row>
    <row r="11" spans="1:17" s="9" customFormat="1">
      <c r="A11" s="1"/>
      <c r="B11" s="8"/>
      <c r="C11" s="13"/>
      <c r="E11" s="8"/>
      <c r="F11" s="13"/>
      <c r="H11" s="8"/>
      <c r="I11" s="13"/>
      <c r="K11" s="8"/>
      <c r="L11" s="13"/>
      <c r="N11" s="8"/>
      <c r="O11" s="13"/>
    </row>
    <row r="12" spans="1:17" s="9" customFormat="1">
      <c r="A12" s="1" t="s">
        <v>15</v>
      </c>
      <c r="B12" s="19">
        <v>30</v>
      </c>
      <c r="C12" s="13"/>
      <c r="E12" s="28" t="s">
        <v>35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7" s="9" customFormat="1">
      <c r="A13" s="1" t="s">
        <v>9</v>
      </c>
      <c r="B13" s="9">
        <v>2.68</v>
      </c>
      <c r="C13" s="13"/>
      <c r="E13" s="28" t="s">
        <v>40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7" s="9" customFormat="1">
      <c r="A14" s="1" t="s">
        <v>6</v>
      </c>
      <c r="B14" s="20">
        <f>B12/10*B13</f>
        <v>8.0399999999999991</v>
      </c>
      <c r="C14" s="13"/>
      <c r="E14" s="28" t="s">
        <v>36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7" s="9" customFormat="1">
      <c r="A15" s="1"/>
      <c r="B15" s="8"/>
      <c r="C15" s="13"/>
      <c r="E15" s="28" t="s">
        <v>39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17" s="9" customFormat="1">
      <c r="A16" s="1" t="s">
        <v>28</v>
      </c>
      <c r="B16" s="18">
        <v>3.56</v>
      </c>
      <c r="C16" s="13"/>
      <c r="E16" s="28" t="s">
        <v>43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8" s="9" customFormat="1">
      <c r="A17" s="1" t="s">
        <v>27</v>
      </c>
      <c r="B17" s="18">
        <v>0.84499999999999997</v>
      </c>
      <c r="C17" s="13"/>
      <c r="E17" s="28" t="s">
        <v>42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8" s="9" customFormat="1">
      <c r="A18" s="1" t="s">
        <v>26</v>
      </c>
      <c r="B18" s="23">
        <f>B16*B17/10</f>
        <v>0.30099999999999999</v>
      </c>
      <c r="C18" s="13"/>
      <c r="E18" s="28" t="s">
        <v>37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8" s="9" customFormat="1">
      <c r="A19" s="1"/>
      <c r="B19" s="24"/>
      <c r="C19" s="13"/>
      <c r="E19" s="8"/>
      <c r="F19" s="13"/>
      <c r="H19" s="8"/>
      <c r="I19" s="13"/>
      <c r="K19" s="8"/>
      <c r="L19" s="13"/>
      <c r="N19" s="8"/>
      <c r="O19" s="13"/>
    </row>
    <row r="20" spans="1:18">
      <c r="A20" s="2"/>
      <c r="B20" s="4"/>
      <c r="C20" s="4"/>
    </row>
    <row r="21" spans="1:18" s="9" customFormat="1" ht="15.75">
      <c r="A21" s="6" t="s">
        <v>13</v>
      </c>
      <c r="B21" s="2" t="s">
        <v>1</v>
      </c>
      <c r="C21" s="2" t="s">
        <v>11</v>
      </c>
      <c r="E21" s="2" t="s">
        <v>1</v>
      </c>
      <c r="F21" s="2" t="s">
        <v>11</v>
      </c>
      <c r="H21" s="2" t="s">
        <v>1</v>
      </c>
      <c r="I21" s="2" t="s">
        <v>11</v>
      </c>
      <c r="K21" s="2" t="s">
        <v>1</v>
      </c>
      <c r="L21" s="2" t="s">
        <v>11</v>
      </c>
      <c r="N21" s="2" t="s">
        <v>1</v>
      </c>
      <c r="O21" s="2" t="s">
        <v>11</v>
      </c>
    </row>
    <row r="22" spans="1:18" s="9" customFormat="1" ht="15">
      <c r="A22" s="5" t="s">
        <v>2</v>
      </c>
      <c r="B22" s="7">
        <v>120</v>
      </c>
      <c r="C22" s="12">
        <v>1</v>
      </c>
      <c r="E22" s="7">
        <v>162.72</v>
      </c>
      <c r="F22" s="12">
        <v>1</v>
      </c>
      <c r="H22" s="27">
        <v>214.26</v>
      </c>
      <c r="I22" s="12">
        <v>1</v>
      </c>
      <c r="K22" s="7">
        <v>250</v>
      </c>
      <c r="L22" s="12">
        <v>1</v>
      </c>
      <c r="N22" s="7">
        <v>300</v>
      </c>
      <c r="O22" s="12">
        <v>1</v>
      </c>
      <c r="R22" s="25"/>
    </row>
    <row r="23" spans="1:18" s="9" customFormat="1">
      <c r="A23" s="5" t="s">
        <v>10</v>
      </c>
      <c r="B23" s="8">
        <f>B22/1.19*0.19</f>
        <v>19.16</v>
      </c>
      <c r="C23" s="13">
        <f>C22/1.19*0.19</f>
        <v>0.16</v>
      </c>
      <c r="E23" s="8">
        <f>E22/1.19*0.19</f>
        <v>25.98</v>
      </c>
      <c r="F23" s="13">
        <f>F22/1.19*0.19</f>
        <v>0.16</v>
      </c>
      <c r="G23" s="3"/>
      <c r="H23" s="8">
        <f>H22/1.19*0.19</f>
        <v>34.21</v>
      </c>
      <c r="I23" s="13">
        <f>I22/1.19*0.19</f>
        <v>0.16</v>
      </c>
      <c r="J23" s="3"/>
      <c r="K23" s="8">
        <f>K22/1.19*0.19</f>
        <v>39.92</v>
      </c>
      <c r="L23" s="13">
        <f>L22/1.19*0.19</f>
        <v>0.16</v>
      </c>
      <c r="N23" s="8">
        <f>N22/1.19*0.19</f>
        <v>47.9</v>
      </c>
      <c r="O23" s="13">
        <f>O22/1.19*0.19</f>
        <v>0.16</v>
      </c>
      <c r="R23" s="19"/>
    </row>
    <row r="24" spans="1:18" s="9" customFormat="1">
      <c r="A24" s="5" t="s">
        <v>3</v>
      </c>
      <c r="B24" s="11">
        <v>65.45</v>
      </c>
      <c r="C24" s="13">
        <f>B24/B$22</f>
        <v>0.54500000000000004</v>
      </c>
      <c r="E24" s="11">
        <v>65.45</v>
      </c>
      <c r="F24" s="13">
        <f>E24/E$22</f>
        <v>0.40200000000000002</v>
      </c>
      <c r="H24" s="11">
        <v>65.45</v>
      </c>
      <c r="I24" s="13">
        <f>H24/H$22</f>
        <v>0.30499999999999999</v>
      </c>
      <c r="K24" s="11">
        <v>65.45</v>
      </c>
      <c r="L24" s="13">
        <f>K24/K$22</f>
        <v>0.26200000000000001</v>
      </c>
      <c r="N24" s="11">
        <v>65.45</v>
      </c>
      <c r="O24" s="13">
        <f>N24/N$22</f>
        <v>0.218</v>
      </c>
      <c r="R24" s="25"/>
    </row>
    <row r="25" spans="1:18" s="9" customFormat="1">
      <c r="A25" s="5" t="s">
        <v>4</v>
      </c>
      <c r="B25" s="10">
        <f>$B$31</f>
        <v>7.2</v>
      </c>
      <c r="C25" s="13">
        <f t="shared" ref="C25:C26" si="5">B25/B$22</f>
        <v>0.06</v>
      </c>
      <c r="E25" s="10">
        <f>$B$31</f>
        <v>7.2</v>
      </c>
      <c r="F25" s="13">
        <f t="shared" ref="F25:F26" si="6">E25/E$22</f>
        <v>4.3999999999999997E-2</v>
      </c>
      <c r="H25" s="10">
        <f>$B$31</f>
        <v>7.2</v>
      </c>
      <c r="I25" s="13">
        <f t="shared" ref="I25:I26" si="7">H25/H$22</f>
        <v>3.4000000000000002E-2</v>
      </c>
      <c r="K25" s="10">
        <f>$B$31</f>
        <v>7.2</v>
      </c>
      <c r="L25" s="13">
        <f t="shared" ref="L25:L26" si="8">K25/K$22</f>
        <v>2.9000000000000001E-2</v>
      </c>
      <c r="N25" s="10">
        <f>$B$31</f>
        <v>7.2</v>
      </c>
      <c r="O25" s="13">
        <f t="shared" ref="O25:O26" si="9">N25/N$22</f>
        <v>2.4E-2</v>
      </c>
      <c r="R25" s="8"/>
    </row>
    <row r="26" spans="1:18" s="9" customFormat="1">
      <c r="A26" s="5" t="s">
        <v>5</v>
      </c>
      <c r="B26" s="14">
        <f>$B$35</f>
        <v>0.27</v>
      </c>
      <c r="C26" s="13">
        <f t="shared" si="5"/>
        <v>2E-3</v>
      </c>
      <c r="E26" s="14">
        <f>$B$35</f>
        <v>0.27</v>
      </c>
      <c r="F26" s="13">
        <f t="shared" si="6"/>
        <v>2E-3</v>
      </c>
      <c r="H26" s="14">
        <f>$B$35</f>
        <v>0.27</v>
      </c>
      <c r="I26" s="13">
        <f t="shared" si="7"/>
        <v>1E-3</v>
      </c>
      <c r="K26" s="14">
        <f>$B$35</f>
        <v>0.27</v>
      </c>
      <c r="L26" s="13">
        <f t="shared" si="8"/>
        <v>1E-3</v>
      </c>
      <c r="N26" s="14">
        <f>$B$35</f>
        <v>0.27</v>
      </c>
      <c r="O26" s="13">
        <f t="shared" si="9"/>
        <v>1E-3</v>
      </c>
    </row>
    <row r="27" spans="1:18" s="9" customFormat="1" ht="15">
      <c r="A27" s="1" t="s">
        <v>12</v>
      </c>
      <c r="B27" s="8">
        <f>SUM(B23:B26)</f>
        <v>92.08</v>
      </c>
      <c r="C27" s="13">
        <f>SUM(C23:C26)</f>
        <v>0.76700000000000002</v>
      </c>
      <c r="E27" s="8">
        <f>SUM(E23:E26)</f>
        <v>98.9</v>
      </c>
      <c r="F27" s="13">
        <f>SUM(F23:F26)</f>
        <v>0.60799999999999998</v>
      </c>
      <c r="H27" s="8">
        <f>SUM(H23:H26)</f>
        <v>107.13</v>
      </c>
      <c r="I27" s="26">
        <f>SUM(I23:I26)</f>
        <v>0.5</v>
      </c>
      <c r="K27" s="8">
        <f>SUM(K23:K26)</f>
        <v>112.84</v>
      </c>
      <c r="L27" s="13">
        <f>SUM(L23:L26)</f>
        <v>0.45200000000000001</v>
      </c>
      <c r="N27" s="8">
        <f>SUM(N23:N26)</f>
        <v>120.82</v>
      </c>
      <c r="O27" s="16">
        <f>SUM(O23:O26)</f>
        <v>0.40300000000000002</v>
      </c>
    </row>
    <row r="28" spans="1:18" s="9" customFormat="1">
      <c r="A28" s="2"/>
      <c r="B28" s="8"/>
      <c r="C28" s="8"/>
      <c r="J28" s="8"/>
    </row>
    <row r="29" spans="1:18">
      <c r="A29" s="9" t="s">
        <v>15</v>
      </c>
      <c r="B29" s="19">
        <v>30</v>
      </c>
      <c r="E29" s="28" t="s">
        <v>35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8">
      <c r="A30" s="9" t="s">
        <v>9</v>
      </c>
      <c r="B30" s="8">
        <v>2.4</v>
      </c>
      <c r="E30" s="28" t="s">
        <v>41</v>
      </c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18">
      <c r="A31" t="s">
        <v>6</v>
      </c>
      <c r="B31" s="21">
        <f>B29/10*B30</f>
        <v>7.2</v>
      </c>
      <c r="E31" s="28" t="s">
        <v>36</v>
      </c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8">
      <c r="E32" s="28" t="s">
        <v>39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6" s="9" customFormat="1">
      <c r="A33" s="1" t="s">
        <v>28</v>
      </c>
      <c r="B33" s="18">
        <v>3.56</v>
      </c>
      <c r="E33" s="28" t="s">
        <v>44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6" s="9" customFormat="1">
      <c r="A34" s="1" t="s">
        <v>27</v>
      </c>
      <c r="B34" s="18">
        <v>0.755</v>
      </c>
      <c r="E34" s="28" t="s">
        <v>42</v>
      </c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1:16" s="9" customFormat="1">
      <c r="A35" s="1" t="s">
        <v>26</v>
      </c>
      <c r="B35" s="23">
        <f>B33*B34/10</f>
        <v>0.26900000000000002</v>
      </c>
      <c r="E35" s="28" t="s">
        <v>38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</row>
    <row r="36" spans="1:16" s="9" customFormat="1">
      <c r="J36" s="8"/>
    </row>
    <row r="37" spans="1:16" s="9" customFormat="1">
      <c r="J37" s="8"/>
    </row>
    <row r="38" spans="1:16">
      <c r="A38" s="9" t="s">
        <v>7</v>
      </c>
    </row>
    <row r="39" spans="1:16" s="9" customFormat="1" ht="157.5" customHeight="1">
      <c r="A39" s="31" t="s">
        <v>31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</row>
    <row r="40" spans="1:16">
      <c r="A40" s="1" t="s">
        <v>8</v>
      </c>
      <c r="B40" s="2">
        <v>1</v>
      </c>
      <c r="C40" s="29" t="s">
        <v>17</v>
      </c>
      <c r="D40" s="29"/>
      <c r="E40" s="30" t="s">
        <v>18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6">
      <c r="B41" s="2">
        <v>2</v>
      </c>
      <c r="C41" s="29" t="s">
        <v>19</v>
      </c>
      <c r="D41" s="29"/>
      <c r="E41" s="30" t="s">
        <v>20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</row>
    <row r="42" spans="1:16">
      <c r="B42" s="2">
        <v>3</v>
      </c>
      <c r="C42" s="29" t="s">
        <v>21</v>
      </c>
      <c r="D42" s="29"/>
      <c r="E42" s="30" t="s">
        <v>22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</row>
    <row r="43" spans="1:16">
      <c r="B43" s="2">
        <v>4</v>
      </c>
      <c r="C43" s="29" t="s">
        <v>23</v>
      </c>
      <c r="D43" s="29"/>
      <c r="E43" s="30" t="s">
        <v>24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16">
      <c r="B44" s="2">
        <v>5</v>
      </c>
      <c r="C44" s="29" t="s">
        <v>30</v>
      </c>
      <c r="D44" s="29"/>
      <c r="E44" s="30" t="s">
        <v>32</v>
      </c>
      <c r="F44" s="30"/>
      <c r="G44" s="30"/>
      <c r="H44" s="30"/>
      <c r="I44" s="30"/>
      <c r="J44" s="30"/>
      <c r="K44" s="30"/>
      <c r="L44" s="30"/>
      <c r="M44" s="17"/>
      <c r="N44" s="17"/>
      <c r="O44" s="17"/>
    </row>
    <row r="45" spans="1:16">
      <c r="B45" s="2">
        <v>6</v>
      </c>
      <c r="C45" s="29" t="s">
        <v>33</v>
      </c>
      <c r="D45" s="29"/>
      <c r="E45" s="30" t="s">
        <v>34</v>
      </c>
      <c r="F45" s="30"/>
      <c r="G45" s="30"/>
      <c r="H45" s="30"/>
      <c r="I45" s="30"/>
      <c r="J45" s="30"/>
      <c r="K45" s="30"/>
      <c r="L45" s="30"/>
    </row>
  </sheetData>
  <mergeCells count="28">
    <mergeCell ref="A2:O2"/>
    <mergeCell ref="E40:P40"/>
    <mergeCell ref="E41:P41"/>
    <mergeCell ref="E42:P42"/>
    <mergeCell ref="C44:D44"/>
    <mergeCell ref="E44:L44"/>
    <mergeCell ref="E12:O12"/>
    <mergeCell ref="E13:O13"/>
    <mergeCell ref="E14:O14"/>
    <mergeCell ref="E15:O15"/>
    <mergeCell ref="E16:O16"/>
    <mergeCell ref="E17:O17"/>
    <mergeCell ref="E18:O18"/>
    <mergeCell ref="E29:O29"/>
    <mergeCell ref="E30:O30"/>
    <mergeCell ref="E31:O31"/>
    <mergeCell ref="E32:O32"/>
    <mergeCell ref="E33:O33"/>
    <mergeCell ref="E34:O34"/>
    <mergeCell ref="E35:O35"/>
    <mergeCell ref="C45:D45"/>
    <mergeCell ref="E45:L45"/>
    <mergeCell ref="A39:L39"/>
    <mergeCell ref="C40:D40"/>
    <mergeCell ref="C41:D41"/>
    <mergeCell ref="C42:D42"/>
    <mergeCell ref="C43:D43"/>
    <mergeCell ref="E43:O43"/>
  </mergeCells>
  <hyperlinks>
    <hyperlink ref="E40:P40" r:id="rId1" display="Brennstoffemissionshandelsgesetz"/>
    <hyperlink ref="E41:P41" r:id="rId2" display="Emissionbrennstoffverordnung, Anlage 1"/>
    <hyperlink ref="E42:P42" r:id="rId3" location="Tab-2" display="Spezische CO2-Emissionsfaktoren, Tab-2"/>
    <hyperlink ref="E43:O43" r:id="rId4" display="Energiesteuergesetz"/>
    <hyperlink ref="E45:L45" r:id="rId5" display="Erdölbevorratungsverband"/>
    <hyperlink ref="E44:L44" r:id="rId6" display="Erdölbevorratungsgesetz"/>
  </hyperlinks>
  <pageMargins left="0.78749999999999998" right="0.78749999999999998" top="0.78749999999999998" bottom="0.78749999999999998" header="0.39374999999999999" footer="0.39374999999999999"/>
  <pageSetup paperSize="9" fitToWidth="0" pageOrder="overThenDown" orientation="portrait" r:id="rId7"/>
  <extLst>
    <ext uri="smNativeData">
      <pm:sheetPrefs xmlns:pm="smNativeData" day="164069193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Steueranteil am Spritpreis</dc:title>
  <dc:subject>Treibstoffpreise</dc:subject>
  <dc:creator>Heinz Ziegeldorf</dc:creator>
  <cp:keywords>Treibstoffe, Dieselpreis, Benzinpreis, Steuern, Abgaben</cp:keywords>
  <cp:lastModifiedBy>Heinz Ziegeldorf</cp:lastModifiedBy>
  <cp:revision>0</cp:revision>
  <dcterms:created xsi:type="dcterms:W3CDTF">2021-12-21T12:16:24Z</dcterms:created>
  <dcterms:modified xsi:type="dcterms:W3CDTF">2022-03-27T07:25:53Z</dcterms:modified>
</cp:coreProperties>
</file>