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640691936" val="768" rev="120"/>
      <pm:docPrefs xmlns:pm="smNativeData" id="1640691936" fixedDigits="0" showNotice="1" showProtection="1" showFrameBounds="1" autoChart="1" recalcOnPrint="1" recalcOnCopy="1" tab="567" useDefinedPrintRange="1" printArea="currentSheet"/>
      <pm:compatibility xmlns:pm="smNativeData" id="1640691936"/>
      <pm:defCurrency xmlns:pm="smNativeData" id="1640691936"/>
    </ext>
  </extLst>
</workbook>
</file>

<file path=xl/calcChain.xml><?xml version="1.0" encoding="utf-8"?>
<calcChain xmlns="http://schemas.openxmlformats.org/spreadsheetml/2006/main">
  <c r="H21" i="1"/>
  <c r="H10" s="1"/>
  <c r="J10" s="1"/>
  <c r="C10"/>
  <c r="D12" s="1"/>
  <c r="F12" s="1"/>
  <c r="C21"/>
  <c r="H19"/>
  <c r="J15"/>
  <c r="E15"/>
  <c r="J11"/>
  <c r="E11"/>
  <c r="J9"/>
  <c r="E9"/>
  <c r="I8"/>
  <c r="K8" s="1"/>
  <c r="D8"/>
  <c r="F8" s="1"/>
  <c r="I7"/>
  <c r="D7"/>
  <c r="K6"/>
  <c r="E10" l="1"/>
  <c r="I12"/>
  <c r="K12" s="1"/>
  <c r="D14"/>
  <c r="F14" s="1"/>
  <c r="I14" l="1"/>
  <c r="K14" s="1"/>
  <c r="C16"/>
  <c r="E16" s="1"/>
  <c r="H16" l="1"/>
  <c r="J16" s="1"/>
</calcChain>
</file>

<file path=xl/sharedStrings.xml><?xml version="1.0" encoding="utf-8"?>
<sst xmlns="http://schemas.openxmlformats.org/spreadsheetml/2006/main" count="38" uniqueCount="32">
  <si>
    <t>Kraftstoffpreis: Bestandteile</t>
  </si>
  <si>
    <t>Super E10</t>
  </si>
  <si>
    <t>Diesel</t>
  </si>
  <si>
    <t>ct / l</t>
  </si>
  <si>
    <t>Index</t>
  </si>
  <si>
    <t xml:space="preserve">Verkaufspreis </t>
  </si>
  <si>
    <t xml:space="preserve">  Mehrwertsteuer (19%)</t>
  </si>
  <si>
    <t>Nettopreis</t>
  </si>
  <si>
    <t>Energiesteuer</t>
  </si>
  <si>
    <t>CO2-Preis</t>
  </si>
  <si>
    <t xml:space="preserve">Erdölbevorratungsabgabe </t>
  </si>
  <si>
    <t xml:space="preserve">Steuern &amp; Abgaben </t>
  </si>
  <si>
    <t>Kosten &amp; Gewinn</t>
  </si>
  <si>
    <t xml:space="preserve">  </t>
  </si>
  <si>
    <t xml:space="preserve"> </t>
  </si>
  <si>
    <t>CO2-Preis: € / Tonne</t>
  </si>
  <si>
    <t>CO2-Preis: ct / Liter</t>
  </si>
  <si>
    <t>Anteil des CO2-Preises am Verkaufspreis</t>
  </si>
  <si>
    <t>Hinweise:</t>
  </si>
  <si>
    <t>Warenpreis</t>
  </si>
  <si>
    <t xml:space="preserve">Kraftstoffeinkaufspreis </t>
  </si>
  <si>
    <t>Quellen:</t>
  </si>
  <si>
    <t>[1]</t>
  </si>
  <si>
    <t>MDR</t>
  </si>
  <si>
    <t>[2]</t>
  </si>
  <si>
    <t>ARAL</t>
  </si>
  <si>
    <t>BMWi</t>
  </si>
  <si>
    <t>[3]</t>
  </si>
  <si>
    <t>CO2-Faktor: kg CO2/Liter</t>
  </si>
  <si>
    <t>[0]</t>
  </si>
  <si>
    <t>CO2-Emissionsfaktoren</t>
  </si>
  <si>
    <t xml:space="preserve">Der CO2-Preis wird im BEHG [0] ansteigend festgelegt, in € / Tonne CO2:
2021: 25    2022: 30    2023: 35     2024: 40      2025: 55        2026: 55 - 65 (per Auktion).
Der CO2-Preis (Zelle C19,  Kopie in H19)  wird mit dem CO2-Faktor umgerechnet in ct/Liter.
Der CO2-Faktor ist festgelegt durch das BEHG, s. CO2-Emissionsfaktoren [0].
Ebenfalls per Gesetz festgelegt sind Energiesteuer und Erdölbervorratungsabgabe (in ct/Liter)
Nach Eingabe des Verkaufspreises (grün) werden die restlichen Werte (rückwärts) berechnet, zuletzt 
der Warenpreis = Nettopreis - Steuern &amp; Abgaben
Warenpreis = Kraftstoffeinkaufspreis + Kosten + Gewinn.
Diese drei letzten Posten werden von den Öl-Konzernen nicht explizit ausgewiesen. 
Sie werden hier geschätzt gemäß [1], [2], [3].
Im hellgelb unterlegtem Bereich wird indiziert gerechnet (100 % = Verkaufspreis). 
An den Indexwerten können die prozentualen Anteile abgelesen werden. 
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</si>
</sst>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%"/>
    <numFmt numFmtId="166" formatCode="#,##0\ &quot; &quot;;"/>
    <numFmt numFmtId="167" formatCode="#,##0.0%"/>
  </numFmts>
  <fonts count="4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E0"/>
        <bgColor rgb="FFFFFFFF"/>
      </patternFill>
    </fill>
    <fill>
      <patternFill patternType="solid">
        <fgColor rgb="FFFF5C5C"/>
        <bgColor rgb="FFFFFFFF"/>
      </patternFill>
    </fill>
    <fill>
      <patternFill patternType="solid">
        <fgColor rgb="FFFFE0E0"/>
        <bgColor rgb="FFFFFFFF"/>
      </patternFill>
    </fill>
    <fill>
      <patternFill patternType="solid">
        <fgColor rgb="FF00FF00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166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/>
    <xf numFmtId="167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2" fontId="0" fillId="5" borderId="4" xfId="0" applyNumberFormat="1" applyFill="1" applyBorder="1"/>
    <xf numFmtId="16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2" fontId="0" fillId="2" borderId="1" xfId="0" applyNumberFormat="1" applyFill="1" applyBorder="1"/>
    <xf numFmtId="0" fontId="0" fillId="2" borderId="1" xfId="0" applyFill="1" applyBorder="1"/>
    <xf numFmtId="2" fontId="0" fillId="3" borderId="2" xfId="0" applyNumberFormat="1" applyFill="1" applyBorder="1"/>
    <xf numFmtId="2" fontId="0" fillId="4" borderId="3" xfId="0" applyNumberFormat="1" applyFill="1" applyBorder="1"/>
    <xf numFmtId="0" fontId="0" fillId="0" borderId="0" xfId="0" applyAlignment="1"/>
    <xf numFmtId="0" fontId="3" fillId="0" borderId="0" xfId="1" applyAlignment="1" applyProtection="1">
      <alignment horizontal="left"/>
    </xf>
    <xf numFmtId="165" fontId="0" fillId="3" borderId="2" xfId="0" applyNumberFormat="1" applyFill="1" applyBorder="1"/>
    <xf numFmtId="0" fontId="3" fillId="0" borderId="0" xfId="1" applyAlignment="1" applyProtection="1">
      <alignment horizontal="left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640691936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mwi.de/Redaktion/DE/Artikel/Energie/mineraloel-kraftstoffpreise.html" TargetMode="External"/><Relationship Id="rId2" Type="http://schemas.openxmlformats.org/officeDocument/2006/relationships/hyperlink" Target="https://www.mdr.de/nachrichten/deutschland/wirtschaft/benzin-diesel-preis-zusammensetzung-100.html" TargetMode="External"/><Relationship Id="rId1" Type="http://schemas.openxmlformats.org/officeDocument/2006/relationships/hyperlink" Target="https://mein.aral.de/service-tools/preisbildung-und-struktu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genda21-treffpunkt.de/lexikon/CO2-Emissionsfaktore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K22" sqref="K22"/>
    </sheetView>
  </sheetViews>
  <sheetFormatPr baseColWidth="10" defaultColWidth="10" defaultRowHeight="12.75"/>
  <cols>
    <col min="1" max="1" width="22.42578125" customWidth="1"/>
    <col min="2" max="2" width="1" customWidth="1"/>
    <col min="3" max="3" width="5.85546875" customWidth="1"/>
    <col min="4" max="5" width="7" customWidth="1"/>
    <col min="6" max="6" width="7.140625" customWidth="1"/>
    <col min="7" max="7" width="1.7109375" customWidth="1"/>
    <col min="8" max="8" width="7" customWidth="1"/>
    <col min="9" max="10" width="7.28515625" customWidth="1"/>
    <col min="11" max="11" width="8.7109375" customWidth="1"/>
    <col min="12" max="12" width="2.85546875" customWidth="1"/>
    <col min="13" max="13" width="28.140625" customWidth="1"/>
    <col min="14" max="14" width="6" customWidth="1"/>
    <col min="15" max="16" width="5.28515625" customWidth="1"/>
    <col min="17" max="17" width="5.140625" customWidth="1"/>
    <col min="18" max="18" width="4.5703125" style="4" customWidth="1"/>
  </cols>
  <sheetData>
    <row r="1" spans="1:18" ht="15.75">
      <c r="A1" s="6" t="s">
        <v>0</v>
      </c>
    </row>
    <row r="2" spans="1:18" ht="18.75" customHeight="1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5"/>
    </row>
    <row r="3" spans="1:18" ht="15.75">
      <c r="A3" s="6"/>
    </row>
    <row r="4" spans="1:18" ht="15.75">
      <c r="A4" s="6"/>
      <c r="C4" s="24" t="s">
        <v>1</v>
      </c>
      <c r="D4" s="24"/>
      <c r="E4" s="24"/>
      <c r="F4" s="24"/>
      <c r="H4" s="24" t="s">
        <v>2</v>
      </c>
      <c r="I4" s="24"/>
      <c r="J4" s="24"/>
      <c r="K4" s="24"/>
    </row>
    <row r="5" spans="1:18">
      <c r="C5" s="2" t="s">
        <v>3</v>
      </c>
      <c r="D5" s="2" t="s">
        <v>3</v>
      </c>
      <c r="E5" s="7" t="s">
        <v>4</v>
      </c>
      <c r="F5" s="7" t="s">
        <v>4</v>
      </c>
      <c r="H5" s="2" t="s">
        <v>3</v>
      </c>
      <c r="I5" s="2" t="s">
        <v>3</v>
      </c>
      <c r="J5" s="7" t="s">
        <v>4</v>
      </c>
      <c r="K5" s="7" t="s">
        <v>4</v>
      </c>
    </row>
    <row r="6" spans="1:18">
      <c r="A6" s="1" t="s">
        <v>5</v>
      </c>
      <c r="C6" s="4"/>
      <c r="D6" s="11">
        <v>157.9</v>
      </c>
      <c r="E6" s="8"/>
      <c r="F6" s="8">
        <v>1</v>
      </c>
      <c r="H6" s="4"/>
      <c r="I6" s="11">
        <v>146.9</v>
      </c>
      <c r="J6" s="15"/>
      <c r="K6" s="8">
        <f>1</f>
        <v>1</v>
      </c>
      <c r="M6" s="1"/>
      <c r="N6" s="1"/>
      <c r="R6"/>
    </row>
    <row r="7" spans="1:18">
      <c r="A7" t="s">
        <v>6</v>
      </c>
      <c r="C7" s="4"/>
      <c r="D7" s="4">
        <f>D6/1.19*0.19</f>
        <v>25.21</v>
      </c>
      <c r="E7" s="8"/>
      <c r="F7" s="8"/>
      <c r="G7" s="4"/>
      <c r="H7" s="4"/>
      <c r="I7" s="4">
        <f>I6/1.19*0.19</f>
        <v>23.45</v>
      </c>
      <c r="J7" s="15"/>
      <c r="K7" s="8"/>
      <c r="M7" s="1"/>
      <c r="N7" s="12"/>
      <c r="O7" s="3"/>
      <c r="P7" s="3"/>
      <c r="Q7" s="3"/>
      <c r="R7" s="3"/>
    </row>
    <row r="8" spans="1:18">
      <c r="A8" s="1" t="s">
        <v>7</v>
      </c>
      <c r="C8" s="4"/>
      <c r="D8" s="4">
        <f>D6/1.19</f>
        <v>132.69</v>
      </c>
      <c r="E8" s="8"/>
      <c r="F8" s="9">
        <f>D8/D$6</f>
        <v>0.84</v>
      </c>
      <c r="G8" s="4"/>
      <c r="H8" s="4"/>
      <c r="I8" s="4">
        <f>I6/1.19</f>
        <v>123.45</v>
      </c>
      <c r="J8" s="15"/>
      <c r="K8" s="8">
        <f>I8/I$6</f>
        <v>0.84</v>
      </c>
      <c r="M8" s="1"/>
      <c r="N8" s="12"/>
      <c r="O8" s="3"/>
      <c r="P8" s="3"/>
      <c r="Q8" s="3"/>
      <c r="R8" s="3"/>
    </row>
    <row r="9" spans="1:18">
      <c r="A9" s="5" t="s">
        <v>8</v>
      </c>
      <c r="B9" s="5"/>
      <c r="C9" s="18">
        <v>65.45</v>
      </c>
      <c r="D9" s="4"/>
      <c r="E9" s="10">
        <f>C9/D$6</f>
        <v>0.41499999999999998</v>
      </c>
      <c r="F9" s="8"/>
      <c r="H9" s="18">
        <v>47.04</v>
      </c>
      <c r="I9" s="4"/>
      <c r="J9" s="8">
        <f>H9/I$6</f>
        <v>0.32</v>
      </c>
      <c r="K9" s="8"/>
    </row>
    <row r="10" spans="1:18">
      <c r="A10" s="5" t="s">
        <v>9</v>
      </c>
      <c r="B10" s="5"/>
      <c r="C10" s="17">
        <f>C21</f>
        <v>7.2</v>
      </c>
      <c r="D10" s="4"/>
      <c r="E10" s="21">
        <f>C10/D$6</f>
        <v>4.5999999999999999E-2</v>
      </c>
      <c r="F10" s="8"/>
      <c r="H10" s="17">
        <f>H21</f>
        <v>8.0399999999999991</v>
      </c>
      <c r="I10" s="4"/>
      <c r="J10" s="21">
        <f>H10/I$6</f>
        <v>5.5E-2</v>
      </c>
      <c r="K10" s="8"/>
    </row>
    <row r="11" spans="1:18">
      <c r="A11" s="5" t="s">
        <v>10</v>
      </c>
      <c r="B11" s="5"/>
      <c r="C11" s="18">
        <v>0.27</v>
      </c>
      <c r="D11" s="4"/>
      <c r="E11" s="10">
        <f>C11/D$6</f>
        <v>2E-3</v>
      </c>
      <c r="F11" s="8"/>
      <c r="H11" s="18">
        <v>0.3</v>
      </c>
      <c r="I11" s="4"/>
      <c r="J11" s="8">
        <f>H11/I$6</f>
        <v>2E-3</v>
      </c>
      <c r="K11" s="8"/>
    </row>
    <row r="12" spans="1:18">
      <c r="A12" s="2" t="s">
        <v>11</v>
      </c>
      <c r="C12" s="4"/>
      <c r="D12" s="4">
        <f>SUM(C9:C11)</f>
        <v>72.92</v>
      </c>
      <c r="E12" s="8"/>
      <c r="F12" s="8">
        <f>D12/D$6</f>
        <v>0.46200000000000002</v>
      </c>
      <c r="H12" s="4"/>
      <c r="I12" s="4">
        <f>SUM(H9:H11)</f>
        <v>55.38</v>
      </c>
      <c r="J12" s="8"/>
      <c r="K12" s="8">
        <f>I12/I$6</f>
        <v>0.377</v>
      </c>
    </row>
    <row r="13" spans="1:18">
      <c r="A13" s="2"/>
      <c r="C13" s="4"/>
      <c r="D13" s="4"/>
      <c r="E13" s="8"/>
      <c r="F13" s="8"/>
      <c r="H13" s="4"/>
      <c r="I13" s="4"/>
      <c r="J13" s="8"/>
      <c r="K13" s="8"/>
    </row>
    <row r="14" spans="1:18">
      <c r="A14" s="1" t="s">
        <v>19</v>
      </c>
      <c r="C14" s="4"/>
      <c r="D14" s="4">
        <f>D8-D12</f>
        <v>59.77</v>
      </c>
      <c r="E14" s="8"/>
      <c r="F14" s="8">
        <f>D14/D$6</f>
        <v>0.379</v>
      </c>
      <c r="H14" s="4"/>
      <c r="I14" s="4">
        <f>I8-I12</f>
        <v>68.069999999999993</v>
      </c>
      <c r="J14" s="8"/>
      <c r="K14" s="8">
        <f>I14/I$6</f>
        <v>0.46300000000000002</v>
      </c>
    </row>
    <row r="15" spans="1:18">
      <c r="A15" s="2" t="s">
        <v>12</v>
      </c>
      <c r="C15" s="4">
        <v>10.5</v>
      </c>
      <c r="E15" s="8">
        <f>C15/D$6</f>
        <v>6.6000000000000003E-2</v>
      </c>
      <c r="F15" s="8"/>
      <c r="H15" s="4">
        <v>10.5</v>
      </c>
      <c r="J15" s="8">
        <f>H15/I$6</f>
        <v>7.0999999999999994E-2</v>
      </c>
      <c r="K15" s="16"/>
    </row>
    <row r="16" spans="1:18">
      <c r="A16" s="2" t="s">
        <v>20</v>
      </c>
      <c r="C16" s="4">
        <f>D14-C15</f>
        <v>49.27</v>
      </c>
      <c r="E16" s="8">
        <f>C16/D$6</f>
        <v>0.312</v>
      </c>
      <c r="F16" s="8"/>
      <c r="H16" s="4">
        <f>I14-H15</f>
        <v>57.57</v>
      </c>
      <c r="I16" s="4"/>
      <c r="J16" s="8">
        <f>H16/I$6</f>
        <v>0.39200000000000002</v>
      </c>
      <c r="K16" s="16"/>
    </row>
    <row r="17" spans="1:18">
      <c r="C17" t="s">
        <v>13</v>
      </c>
      <c r="D17" t="s">
        <v>14</v>
      </c>
      <c r="I17" s="3"/>
      <c r="J17" s="3"/>
    </row>
    <row r="19" spans="1:18">
      <c r="A19" t="s">
        <v>15</v>
      </c>
      <c r="C19" s="17">
        <v>30</v>
      </c>
      <c r="H19" s="17">
        <f>C19</f>
        <v>30</v>
      </c>
    </row>
    <row r="20" spans="1:18">
      <c r="A20" s="14" t="s">
        <v>28</v>
      </c>
      <c r="C20" s="13">
        <v>2.4</v>
      </c>
      <c r="D20" s="14"/>
      <c r="H20">
        <v>2.68</v>
      </c>
    </row>
    <row r="21" spans="1:18">
      <c r="A21" t="s">
        <v>16</v>
      </c>
      <c r="C21" s="13">
        <f>C19/10*C20</f>
        <v>7.2</v>
      </c>
      <c r="H21">
        <f>H19/10*H20</f>
        <v>8.0399999999999991</v>
      </c>
    </row>
    <row r="24" spans="1:18">
      <c r="A24" s="14" t="s">
        <v>18</v>
      </c>
    </row>
    <row r="25" spans="1:18" s="14" customFormat="1" ht="195.75" customHeight="1">
      <c r="A25" s="26" t="s">
        <v>31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R25" s="13"/>
    </row>
    <row r="26" spans="1:18" s="14" customFormat="1">
      <c r="A26" s="1" t="s">
        <v>21</v>
      </c>
      <c r="C26" s="2" t="s">
        <v>29</v>
      </c>
      <c r="D26" s="22" t="s">
        <v>30</v>
      </c>
      <c r="E26" s="22"/>
      <c r="F26" s="22"/>
      <c r="G26" s="19"/>
      <c r="J26" s="19"/>
      <c r="K26" s="19"/>
      <c r="L26" s="19"/>
      <c r="R26" s="13"/>
    </row>
    <row r="27" spans="1:18" s="14" customFormat="1">
      <c r="C27" s="2" t="s">
        <v>22</v>
      </c>
      <c r="D27" s="22" t="s">
        <v>23</v>
      </c>
      <c r="E27" s="22"/>
      <c r="F27" s="22"/>
      <c r="G27" s="19"/>
      <c r="H27" s="27">
        <v>44492</v>
      </c>
      <c r="I27" s="27"/>
      <c r="R27" s="13"/>
    </row>
    <row r="28" spans="1:18">
      <c r="C28" s="2" t="s">
        <v>24</v>
      </c>
      <c r="D28" s="20" t="s">
        <v>25</v>
      </c>
      <c r="E28" s="20"/>
      <c r="F28" s="20"/>
      <c r="G28" s="19"/>
      <c r="H28" s="23">
        <v>2021</v>
      </c>
      <c r="I28" s="23"/>
    </row>
    <row r="29" spans="1:18">
      <c r="C29" s="2" t="s">
        <v>27</v>
      </c>
      <c r="D29" s="20" t="s">
        <v>26</v>
      </c>
      <c r="E29" s="20"/>
      <c r="F29" s="20"/>
      <c r="H29" s="23">
        <v>2021</v>
      </c>
      <c r="I29" s="23"/>
    </row>
    <row r="31" spans="1:18">
      <c r="R31"/>
    </row>
  </sheetData>
  <mergeCells count="9">
    <mergeCell ref="D26:F26"/>
    <mergeCell ref="H29:I29"/>
    <mergeCell ref="C4:F4"/>
    <mergeCell ref="H4:K4"/>
    <mergeCell ref="A2:K2"/>
    <mergeCell ref="A25:L25"/>
    <mergeCell ref="D27:F27"/>
    <mergeCell ref="H27:I27"/>
    <mergeCell ref="H28:I28"/>
  </mergeCells>
  <hyperlinks>
    <hyperlink ref="D28:F28" r:id="rId1" display="ARAL"/>
    <hyperlink ref="D27:F27" r:id="rId2" location="Tankstellenbetreibers" display="MDR"/>
    <hyperlink ref="D29:F29" r:id="rId3" display="BMWi"/>
    <hyperlink ref="D26:F26" r:id="rId4" display="CO2-Emissionsfaktoren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5"/>
  <extLst>
    <ext uri="smNativeData">
      <pm:sheetPrefs xmlns:pm="smNativeData" day="164069193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2021-12-21T12:16:24Z</dcterms:created>
  <dcterms:modified xsi:type="dcterms:W3CDTF">2022-03-11T17:36:44Z</dcterms:modified>
</cp:coreProperties>
</file>